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N:\nwd\RCC_Shared\TMT\TMT26\SOR\"/>
    </mc:Choice>
  </mc:AlternateContent>
  <xr:revisionPtr revIDLastSave="0" documentId="13_ncr:1_{1A88168A-218D-4D66-81A2-40F0297A4CF3}" xr6:coauthVersionLast="47" xr6:coauthVersionMax="47" xr10:uidLastSave="{00000000-0000-0000-0000-000000000000}"/>
  <bookViews>
    <workbookView xWindow="28680" yWindow="-90" windowWidth="29040" windowHeight="15690" xr2:uid="{4CEA48EE-0AAC-44CD-A709-28D4558FED53}"/>
  </bookViews>
  <sheets>
    <sheet name="ExampleScenarios" sheetId="1" r:id="rId1"/>
  </sheets>
  <definedNames>
    <definedName name="_xlnm.Print_Area" localSheetId="0">ExampleScenarios!$A$3:$AK$30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1" l="1"/>
  <c r="AC29" i="1"/>
  <c r="AC28" i="1"/>
  <c r="AC27" i="1"/>
  <c r="AC25" i="1"/>
  <c r="AC24" i="1"/>
  <c r="AC23" i="1"/>
  <c r="AC22" i="1"/>
  <c r="AC20" i="1"/>
  <c r="AC19" i="1"/>
  <c r="AC18" i="1"/>
  <c r="AC17" i="1"/>
  <c r="AC15" i="1"/>
  <c r="AI15" i="1" s="1"/>
  <c r="AC14" i="1"/>
  <c r="AI14" i="1" s="1"/>
  <c r="AC13" i="1"/>
  <c r="AC12" i="1"/>
  <c r="W17" i="1"/>
  <c r="W18" i="1"/>
  <c r="W19" i="1"/>
  <c r="W20" i="1"/>
  <c r="W22" i="1"/>
  <c r="W23" i="1"/>
  <c r="W24" i="1"/>
  <c r="W25" i="1"/>
  <c r="W27" i="1"/>
  <c r="W28" i="1"/>
  <c r="W29" i="1"/>
  <c r="W30" i="1"/>
  <c r="W13" i="1"/>
  <c r="W14" i="1"/>
  <c r="W15" i="1"/>
  <c r="W12" i="1"/>
  <c r="U17" i="1"/>
  <c r="U18" i="1"/>
  <c r="U19" i="1"/>
  <c r="U20" i="1"/>
  <c r="U22" i="1"/>
  <c r="U23" i="1"/>
  <c r="U24" i="1"/>
  <c r="U25" i="1"/>
  <c r="U27" i="1"/>
  <c r="U28" i="1"/>
  <c r="U29" i="1"/>
  <c r="U30" i="1"/>
  <c r="U13" i="1"/>
  <c r="U14" i="1"/>
  <c r="U15" i="1"/>
  <c r="U12" i="1"/>
  <c r="Z29" i="1"/>
  <c r="Z30" i="1"/>
  <c r="T30" i="1"/>
  <c r="T29" i="1"/>
  <c r="T28" i="1"/>
  <c r="T27" i="1"/>
  <c r="T25" i="1"/>
  <c r="T24" i="1"/>
  <c r="T23" i="1"/>
  <c r="T22" i="1"/>
  <c r="V22" i="1" s="1"/>
  <c r="T20" i="1"/>
  <c r="T19" i="1"/>
  <c r="T18" i="1"/>
  <c r="T17" i="1"/>
  <c r="T13" i="1"/>
  <c r="T14" i="1"/>
  <c r="T15" i="1"/>
  <c r="T12" i="1"/>
  <c r="Q28" i="1"/>
  <c r="Q27" i="1"/>
  <c r="Q23" i="1"/>
  <c r="Q24" i="1"/>
  <c r="Q25" i="1"/>
  <c r="Q22" i="1"/>
  <c r="Q18" i="1"/>
  <c r="Q19" i="1"/>
  <c r="Q20" i="1"/>
  <c r="Q17" i="1"/>
  <c r="Q13" i="1"/>
  <c r="Q14" i="1"/>
  <c r="Q15" i="1"/>
  <c r="Q12" i="1"/>
  <c r="F30" i="1"/>
  <c r="Q30" i="1" s="1"/>
  <c r="AA30" i="1" s="1"/>
  <c r="F29" i="1"/>
  <c r="Q29" i="1" s="1"/>
  <c r="AA29" i="1" s="1"/>
  <c r="P28" i="1"/>
  <c r="P27" i="1"/>
  <c r="O28" i="1"/>
  <c r="O27" i="1"/>
  <c r="N28" i="1"/>
  <c r="N27" i="1"/>
  <c r="P23" i="1"/>
  <c r="P24" i="1"/>
  <c r="P25" i="1"/>
  <c r="P22" i="1"/>
  <c r="O23" i="1"/>
  <c r="O24" i="1"/>
  <c r="O25" i="1"/>
  <c r="O22" i="1"/>
  <c r="N23" i="1"/>
  <c r="N24" i="1"/>
  <c r="N25" i="1"/>
  <c r="N22" i="1"/>
  <c r="P18" i="1"/>
  <c r="P19" i="1"/>
  <c r="P20" i="1"/>
  <c r="P17" i="1"/>
  <c r="O18" i="1"/>
  <c r="O19" i="1"/>
  <c r="O20" i="1"/>
  <c r="O17" i="1"/>
  <c r="N18" i="1"/>
  <c r="N19" i="1"/>
  <c r="N20" i="1"/>
  <c r="N17" i="1"/>
  <c r="P13" i="1"/>
  <c r="P14" i="1"/>
  <c r="P15" i="1"/>
  <c r="P12" i="1"/>
  <c r="O13" i="1"/>
  <c r="O14" i="1"/>
  <c r="O15" i="1"/>
  <c r="O12" i="1"/>
  <c r="N13" i="1"/>
  <c r="N14" i="1"/>
  <c r="N15" i="1"/>
  <c r="N12" i="1"/>
  <c r="X24" i="1" l="1"/>
  <c r="X12" i="1"/>
  <c r="AF30" i="1"/>
  <c r="X14" i="1"/>
  <c r="AI19" i="1"/>
  <c r="V24" i="1"/>
  <c r="AI17" i="1"/>
  <c r="X13" i="1"/>
  <c r="X30" i="1"/>
  <c r="AI22" i="1"/>
  <c r="AI18" i="1"/>
  <c r="AF29" i="1"/>
  <c r="AI23" i="1"/>
  <c r="AI28" i="1"/>
  <c r="Z28" i="1"/>
  <c r="AF28" i="1" s="1"/>
  <c r="X27" i="1"/>
  <c r="AG30" i="1"/>
  <c r="X25" i="1"/>
  <c r="X22" i="1"/>
  <c r="X20" i="1"/>
  <c r="X19" i="1"/>
  <c r="V13" i="1"/>
  <c r="AG29" i="1"/>
  <c r="AD30" i="1"/>
  <c r="Z12" i="1"/>
  <c r="AF12" i="1" s="1"/>
  <c r="AA28" i="1"/>
  <c r="AG28" i="1" s="1"/>
  <c r="X18" i="1"/>
  <c r="X29" i="1"/>
  <c r="V17" i="1"/>
  <c r="AD29" i="1"/>
  <c r="AA14" i="1"/>
  <c r="AG14" i="1" s="1"/>
  <c r="X23" i="1"/>
  <c r="AA13" i="1"/>
  <c r="AG13" i="1" s="1"/>
  <c r="X17" i="1"/>
  <c r="Z22" i="1"/>
  <c r="AI12" i="1"/>
  <c r="AA22" i="1"/>
  <c r="AG22" i="1" s="1"/>
  <c r="V15" i="1"/>
  <c r="V30" i="1"/>
  <c r="X15" i="1"/>
  <c r="V23" i="1"/>
  <c r="Z24" i="1"/>
  <c r="AF24" i="1" s="1"/>
  <c r="X28" i="1"/>
  <c r="AI13" i="1"/>
  <c r="AA17" i="1"/>
  <c r="AI30" i="1"/>
  <c r="AI25" i="1"/>
  <c r="AI20" i="1"/>
  <c r="V18" i="1"/>
  <c r="V19" i="1"/>
  <c r="V20" i="1"/>
  <c r="AI29" i="1"/>
  <c r="AI24" i="1"/>
  <c r="AA18" i="1"/>
  <c r="AA19" i="1"/>
  <c r="AA25" i="1"/>
  <c r="AG25" i="1" s="1"/>
  <c r="AB30" i="1"/>
  <c r="AA23" i="1"/>
  <c r="AI27" i="1"/>
  <c r="Z17" i="1"/>
  <c r="V29" i="1"/>
  <c r="Z27" i="1"/>
  <c r="AF27" i="1" s="1"/>
  <c r="Z20" i="1"/>
  <c r="AF20" i="1" s="1"/>
  <c r="Z19" i="1"/>
  <c r="AF19" i="1" s="1"/>
  <c r="AA24" i="1"/>
  <c r="AG24" i="1" s="1"/>
  <c r="Z23" i="1"/>
  <c r="AA12" i="1"/>
  <c r="AA27" i="1"/>
  <c r="V25" i="1"/>
  <c r="V27" i="1"/>
  <c r="V28" i="1"/>
  <c r="AB29" i="1"/>
  <c r="Z25" i="1"/>
  <c r="Z18" i="1"/>
  <c r="AA20" i="1"/>
  <c r="AA15" i="1"/>
  <c r="V12" i="1"/>
  <c r="V14" i="1"/>
  <c r="Z15" i="1"/>
  <c r="Z14" i="1"/>
  <c r="Z13" i="1"/>
  <c r="AD22" i="1" l="1"/>
  <c r="AJ22" i="1" s="1"/>
  <c r="AJ29" i="1"/>
  <c r="AJ30" i="1"/>
  <c r="AB28" i="1"/>
  <c r="AH28" i="1" s="1"/>
  <c r="AD28" i="1"/>
  <c r="AJ28" i="1" s="1"/>
  <c r="AH30" i="1"/>
  <c r="AB22" i="1"/>
  <c r="AH22" i="1" s="1"/>
  <c r="AF22" i="1"/>
  <c r="AD14" i="1"/>
  <c r="AJ14" i="1" s="1"/>
  <c r="AD13" i="1"/>
  <c r="AJ13" i="1" s="1"/>
  <c r="AD20" i="1"/>
  <c r="AJ20" i="1" s="1"/>
  <c r="AG20" i="1"/>
  <c r="AB18" i="1"/>
  <c r="AH18" i="1" s="1"/>
  <c r="AF18" i="1"/>
  <c r="AB27" i="1"/>
  <c r="AH27" i="1" s="1"/>
  <c r="AG27" i="1"/>
  <c r="AB12" i="1"/>
  <c r="AH12" i="1" s="1"/>
  <c r="AG12" i="1"/>
  <c r="AD12" i="1"/>
  <c r="AJ12" i="1" s="1"/>
  <c r="AB23" i="1"/>
  <c r="AH23" i="1" s="1"/>
  <c r="AF23" i="1"/>
  <c r="AB13" i="1"/>
  <c r="AH13" i="1" s="1"/>
  <c r="AF13" i="1"/>
  <c r="AB14" i="1"/>
  <c r="AH14" i="1" s="1"/>
  <c r="AF14" i="1"/>
  <c r="AG17" i="1"/>
  <c r="AD17" i="1"/>
  <c r="AJ17" i="1" s="1"/>
  <c r="AB15" i="1"/>
  <c r="AH15" i="1" s="1"/>
  <c r="AF15" i="1"/>
  <c r="AB19" i="1"/>
  <c r="AH19" i="1" s="1"/>
  <c r="AB24" i="1"/>
  <c r="AH24" i="1" s="1"/>
  <c r="AB17" i="1"/>
  <c r="AH17" i="1" s="1"/>
  <c r="AF17" i="1"/>
  <c r="AD23" i="1"/>
  <c r="AJ23" i="1" s="1"/>
  <c r="AG23" i="1"/>
  <c r="AG15" i="1"/>
  <c r="AD15" i="1"/>
  <c r="AJ15" i="1" s="1"/>
  <c r="AG19" i="1"/>
  <c r="AD19" i="1"/>
  <c r="AJ19" i="1" s="1"/>
  <c r="AD27" i="1"/>
  <c r="AJ27" i="1" s="1"/>
  <c r="AB25" i="1"/>
  <c r="AH25" i="1" s="1"/>
  <c r="AF25" i="1"/>
  <c r="AD25" i="1"/>
  <c r="AJ25" i="1" s="1"/>
  <c r="AH29" i="1"/>
  <c r="AG18" i="1"/>
  <c r="AD18" i="1"/>
  <c r="AJ18" i="1" s="1"/>
  <c r="AD24" i="1"/>
  <c r="AJ24" i="1" s="1"/>
  <c r="AB20" i="1"/>
  <c r="AH20" i="1" s="1"/>
</calcChain>
</file>

<file path=xl/sharedStrings.xml><?xml version="1.0" encoding="utf-8"?>
<sst xmlns="http://schemas.openxmlformats.org/spreadsheetml/2006/main" count="58" uniqueCount="30">
  <si>
    <t>Scenario</t>
  </si>
  <si>
    <t>Dates</t>
  </si>
  <si>
    <t>15-22 Apr</t>
  </si>
  <si>
    <t>23-30Apr</t>
  </si>
  <si>
    <t>01-07May</t>
  </si>
  <si>
    <t>08-14May</t>
  </si>
  <si>
    <t>Maintain median Q previous week</t>
  </si>
  <si>
    <t>Volume request (Kaf drafted from GCL)</t>
  </si>
  <si>
    <t>CHJ</t>
  </si>
  <si>
    <t>PRD</t>
  </si>
  <si>
    <t>MCN</t>
  </si>
  <si>
    <t>Projected Flow with GCL Draft</t>
  </si>
  <si>
    <t>Flow added from GCL draft (kcfs)</t>
  </si>
  <si>
    <t>Start Forebay Elevation (GCL)</t>
  </si>
  <si>
    <t>End Forebay Elevation (GCL)</t>
  </si>
  <si>
    <t>WEL-MCN</t>
  </si>
  <si>
    <t>MCN-BON</t>
  </si>
  <si>
    <t>WEL-BON</t>
  </si>
  <si>
    <t>BON</t>
  </si>
  <si>
    <t>LGR-MCN</t>
  </si>
  <si>
    <t>LGR-BON</t>
  </si>
  <si>
    <t>ESP-Projected WTT (days)</t>
  </si>
  <si>
    <t>Projected WTT (ESP plus flow augmentation; days)</t>
  </si>
  <si>
    <t>LGR</t>
  </si>
  <si>
    <t>Projected Flow (kcfs)</t>
  </si>
  <si>
    <t>Percent Reduction in WTT with flow augmentation</t>
  </si>
  <si>
    <t>SOR 2026-1: Supplementary Material</t>
  </si>
  <si>
    <t>Downstream effects of example SOR implementation scenarios</t>
  </si>
  <si>
    <r>
      <t xml:space="preserve">README: Examples of weekly augmentation requests in series of 4 weeks. Volumes would be released from Grand Coulee Dam and the table includes the forebay elevations, projected flow, and projected water transit times at different points in the mainstem Columbia and Snake River with and without the requested draft. Dates and flows provided in this table do not necessarily align with the specifics of the request because </t>
    </r>
    <r>
      <rPr>
        <b/>
        <i/>
        <u/>
        <sz val="12"/>
        <color theme="1"/>
        <rFont val="Aptos Narrow"/>
        <family val="2"/>
        <scheme val="minor"/>
      </rPr>
      <t>these are provided as examples</t>
    </r>
    <r>
      <rPr>
        <b/>
        <sz val="12"/>
        <color theme="1"/>
        <rFont val="Aptos Narrow"/>
        <family val="2"/>
        <scheme val="minor"/>
      </rPr>
      <t xml:space="preserve">. </t>
    </r>
  </si>
  <si>
    <t xml:space="preserve">Source: Values were provided by the Fish Passage Center on 07 April 2026 and based on the ESP Media forecast for 06 April 2026 (version distributed to non-federal entities by  Dudgeon, Catherine L CIV USARMY CENWD (USA). 06Apr2026 4:08pm PDT).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</si>
</sst>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i/>
      <u/>
      <sz val="16"/>
      <color theme="1"/>
      <name val="Aptos Narrow"/>
      <family val="2"/>
      <scheme val="minor"/>
    </font>
    <font>
      <b/>
      <i/>
      <sz val="16"/>
      <color theme="1"/>
      <name val="Aptos Narrow"/>
      <family val="2"/>
      <scheme val="minor"/>
    </font>
    <font>
      <b/>
      <i/>
      <u/>
      <sz val="12"/>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1">
    <xf numFmtId="0" fontId="0" fillId="0" borderId="0" xfId="0"/>
    <xf numFmtId="0" fontId="0" fillId="0" borderId="0" xfId="0" applyAlignment="1">
      <alignment wrapText="1"/>
    </xf>
    <xf numFmtId="164" fontId="0" fillId="0" borderId="0" xfId="0" applyNumberFormat="1"/>
    <xf numFmtId="2" fontId="0" fillId="0" borderId="0" xfId="0" applyNumberFormat="1"/>
    <xf numFmtId="165" fontId="0" fillId="0" borderId="0" xfId="1" applyNumberFormat="1" applyFont="1"/>
    <xf numFmtId="0" fontId="0" fillId="0" borderId="0" xfId="0" applyAlignment="1">
      <alignment horizontal="center"/>
    </xf>
    <xf numFmtId="0" fontId="3" fillId="0" borderId="0" xfId="0" applyFont="1" applyAlignment="1">
      <alignment horizontal="left" wrapText="1"/>
    </xf>
    <xf numFmtId="0" fontId="4" fillId="0" borderId="0" xfId="0" applyFont="1" applyAlignment="1">
      <alignment horizontal="left"/>
    </xf>
    <xf numFmtId="0" fontId="5" fillId="0" borderId="0" xfId="0" applyFont="1" applyAlignment="1">
      <alignment horizontal="left"/>
    </xf>
    <xf numFmtId="15" fontId="5" fillId="0" borderId="0" xfId="0" applyNumberFormat="1" applyFont="1" applyAlignment="1">
      <alignment horizontal="left" wrapText="1"/>
    </xf>
    <xf numFmtId="0" fontId="2"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E6D38-91EF-4E07-9CAC-E99AAADBDB71}">
  <dimension ref="A3:AJ30"/>
  <sheetViews>
    <sheetView tabSelected="1" zoomScale="80" zoomScaleNormal="80" workbookViewId="0"/>
  </sheetViews>
  <sheetFormatPr defaultRowHeight="14.4" x14ac:dyDescent="0.3"/>
  <cols>
    <col min="1" max="1" width="8.6640625" bestFit="1" customWidth="1"/>
    <col min="2" max="2" width="9.33203125" bestFit="1" customWidth="1"/>
    <col min="3" max="3" width="31.44140625" bestFit="1" customWidth="1"/>
    <col min="4" max="5" width="14.33203125" customWidth="1"/>
    <col min="6" max="6" width="20" customWidth="1"/>
    <col min="8" max="8" width="5.6640625" customWidth="1"/>
    <col min="9" max="11" width="5.5546875" bestFit="1" customWidth="1"/>
    <col min="12" max="12" width="4.5546875" customWidth="1"/>
    <col min="19" max="19" width="3.88671875" customWidth="1"/>
    <col min="25" max="25" width="4.88671875" customWidth="1"/>
    <col min="30" max="30" width="13.44140625" customWidth="1"/>
  </cols>
  <sheetData>
    <row r="3" spans="1:36" ht="21" x14ac:dyDescent="0.4">
      <c r="A3" s="7" t="s">
        <v>26</v>
      </c>
      <c r="B3" s="7"/>
      <c r="C3" s="7"/>
      <c r="D3" s="7"/>
      <c r="E3" s="7"/>
      <c r="F3" s="7"/>
      <c r="G3" s="7"/>
      <c r="H3" s="7"/>
      <c r="I3" s="7"/>
      <c r="J3" s="7"/>
      <c r="K3" s="7"/>
      <c r="L3" s="7"/>
      <c r="M3" s="7"/>
    </row>
    <row r="4" spans="1:36" ht="21" x14ac:dyDescent="0.4">
      <c r="A4" s="8" t="s">
        <v>27</v>
      </c>
      <c r="B4" s="8"/>
      <c r="C4" s="8"/>
      <c r="D4" s="8"/>
      <c r="E4" s="8"/>
      <c r="F4" s="8"/>
      <c r="G4" s="8"/>
      <c r="H4" s="8"/>
      <c r="I4" s="8"/>
      <c r="J4" s="8"/>
      <c r="K4" s="8"/>
      <c r="L4" s="8"/>
      <c r="M4" s="8"/>
    </row>
    <row r="5" spans="1:36" ht="21" x14ac:dyDescent="0.4">
      <c r="A5" s="9">
        <v>46119</v>
      </c>
      <c r="B5" s="9"/>
      <c r="C5" s="9"/>
      <c r="D5" s="9"/>
      <c r="E5" s="9"/>
      <c r="F5" s="9"/>
      <c r="G5" s="9"/>
      <c r="H5" s="9"/>
      <c r="I5" s="9"/>
      <c r="J5" s="9"/>
      <c r="K5" s="9"/>
      <c r="L5" s="9"/>
      <c r="M5" s="9"/>
    </row>
    <row r="6" spans="1:36" ht="76.95" customHeight="1" x14ac:dyDescent="0.3">
      <c r="A6" s="6" t="s">
        <v>28</v>
      </c>
      <c r="B6" s="6"/>
      <c r="C6" s="6"/>
      <c r="D6" s="6"/>
      <c r="E6" s="6"/>
      <c r="F6" s="6"/>
      <c r="G6" s="6"/>
      <c r="H6" s="6"/>
      <c r="I6" s="6"/>
      <c r="J6" s="6"/>
      <c r="K6" s="6"/>
      <c r="L6" s="6"/>
      <c r="M6" s="6"/>
    </row>
    <row r="7" spans="1:36" ht="45.6" customHeight="1" x14ac:dyDescent="0.3">
      <c r="A7" s="10" t="s">
        <v>29</v>
      </c>
      <c r="B7" s="10"/>
      <c r="C7" s="10"/>
      <c r="D7" s="10"/>
      <c r="E7" s="10"/>
      <c r="F7" s="10"/>
      <c r="G7" s="10"/>
      <c r="H7" s="10"/>
      <c r="I7" s="10"/>
      <c r="J7" s="10"/>
      <c r="K7" s="10"/>
      <c r="L7" s="10"/>
      <c r="M7" s="10"/>
    </row>
    <row r="9" spans="1:36" ht="28.8" x14ac:dyDescent="0.3">
      <c r="A9" t="s">
        <v>0</v>
      </c>
      <c r="B9" t="s">
        <v>1</v>
      </c>
      <c r="C9" s="1" t="s">
        <v>7</v>
      </c>
      <c r="D9" s="1" t="s">
        <v>13</v>
      </c>
      <c r="E9" s="1" t="s">
        <v>14</v>
      </c>
      <c r="F9" t="s">
        <v>12</v>
      </c>
      <c r="H9" t="s">
        <v>24</v>
      </c>
      <c r="N9" t="s">
        <v>11</v>
      </c>
      <c r="T9" t="s">
        <v>21</v>
      </c>
      <c r="Z9" t="s">
        <v>22</v>
      </c>
      <c r="AF9" t="s">
        <v>25</v>
      </c>
    </row>
    <row r="10" spans="1:36" x14ac:dyDescent="0.3">
      <c r="H10" t="s">
        <v>8</v>
      </c>
      <c r="I10" t="s">
        <v>9</v>
      </c>
      <c r="J10" t="s">
        <v>10</v>
      </c>
      <c r="K10" t="s">
        <v>18</v>
      </c>
      <c r="L10" t="s">
        <v>23</v>
      </c>
      <c r="N10" t="s">
        <v>8</v>
      </c>
      <c r="O10" t="s">
        <v>9</v>
      </c>
      <c r="P10" t="s">
        <v>10</v>
      </c>
      <c r="Q10" t="s">
        <v>18</v>
      </c>
      <c r="R10" t="s">
        <v>23</v>
      </c>
      <c r="T10" t="s">
        <v>15</v>
      </c>
      <c r="U10" t="s">
        <v>16</v>
      </c>
      <c r="V10" t="s">
        <v>17</v>
      </c>
      <c r="W10" t="s">
        <v>19</v>
      </c>
      <c r="X10" t="s">
        <v>20</v>
      </c>
      <c r="Z10" t="s">
        <v>15</v>
      </c>
      <c r="AA10" t="s">
        <v>16</v>
      </c>
      <c r="AB10" t="s">
        <v>17</v>
      </c>
      <c r="AC10" t="s">
        <v>19</v>
      </c>
      <c r="AD10" t="s">
        <v>20</v>
      </c>
      <c r="AF10" t="s">
        <v>15</v>
      </c>
      <c r="AG10" t="s">
        <v>16</v>
      </c>
      <c r="AH10" t="s">
        <v>17</v>
      </c>
      <c r="AI10" t="s">
        <v>19</v>
      </c>
      <c r="AJ10" t="s">
        <v>20</v>
      </c>
    </row>
    <row r="12" spans="1:36" x14ac:dyDescent="0.3">
      <c r="A12" s="5">
        <v>1</v>
      </c>
      <c r="B12" t="s">
        <v>2</v>
      </c>
      <c r="C12">
        <v>200</v>
      </c>
      <c r="D12">
        <v>1252.5999999999999</v>
      </c>
      <c r="E12">
        <v>1249.4000000000001</v>
      </c>
      <c r="F12">
        <v>12.6</v>
      </c>
      <c r="H12" s="2">
        <v>119.3</v>
      </c>
      <c r="I12" s="2">
        <v>133.6</v>
      </c>
      <c r="J12" s="2">
        <v>211.2</v>
      </c>
      <c r="K12" s="2">
        <v>221.5</v>
      </c>
      <c r="L12" s="2">
        <v>72.5</v>
      </c>
      <c r="M12" s="2"/>
      <c r="N12" s="2">
        <f>H12+F12</f>
        <v>131.9</v>
      </c>
      <c r="O12" s="2">
        <f>I12+F12</f>
        <v>146.19999999999999</v>
      </c>
      <c r="P12" s="2">
        <f>J12+F12</f>
        <v>223.79999999999998</v>
      </c>
      <c r="Q12" s="2">
        <f>K12+F12</f>
        <v>234.1</v>
      </c>
      <c r="R12" s="2">
        <v>72.5</v>
      </c>
      <c r="T12" s="3">
        <f>(603665332.6*570-319480101193)/(I12*60*60*24*1000)+
(299664968.16*487-137602559604)/(I12*60*60*24*1000)+
(10.18625)*(I12^(-0.4912))+(43560000*(2.5792*613-1451)/(H12*60*60*24*1000))+(43560000*(9.3248*706-6205.1)/(H12*60*60*24*1000))</f>
        <v>5.9219488700531899</v>
      </c>
      <c r="U12" s="3">
        <f>(167490865*74+18332191731)/(K12*60*60*24*1000)+
(461708357*158.5-59498592482)/(J12*60*60*24*1000)+
(2142949279*265.5-464589396295)/(J12*60*60*24*1000)+
(1610104201.18*338.7-488634555790)/(J12*60*60*24*1000)</f>
        <v>11.182312195888418</v>
      </c>
      <c r="V12" s="3">
        <f>T12+U12</f>
        <v>17.104261065941607</v>
      </c>
      <c r="W12" s="3">
        <f>(332987620*538-128807590151)/(L12*60*60*24*1000)+
(279679484*438-134599018835)/(L12*60*60*24*1000)+
(424699634*634-246325064431)/(L12*60*60*24*1000)+(360642959*734-244913429146)/(L12*60*60*24*1000)</f>
        <v>12.926780148627076</v>
      </c>
      <c r="X12" s="3">
        <f>W12+U12</f>
        <v>24.109092344515496</v>
      </c>
      <c r="Y12" s="3"/>
      <c r="Z12" s="3">
        <f>(603665332.6*570-319480101193)/(O12*60*60*24*1000)+
(299664968.16*487-137602559604)/(O12*60*60*24*1000)+
(10.18625)*(O12^(-0.4912))+(43560000*(2.5792*613-1451)/(N12*60*60*24*1000))+(43560000*(9.3248*706-6205.1)/(N12*60*60*24*1000))</f>
        <v>5.430958165822549</v>
      </c>
      <c r="AA12" s="3">
        <f>(167490865*74+18332191731)/(Q12*60*60*24*1000)+
(461708357*158.5-59498592482)/(P12*60*60*24*1000)+
(2142949279*265.5-464589396295)/(P12*60*60*24*1000)+
(1610104201.18*338.7-488634555790)/(P12*60*60*24*1000)</f>
        <v>10.55672217265664</v>
      </c>
      <c r="AB12" s="3">
        <f>Z12+AA12</f>
        <v>15.987680338479189</v>
      </c>
      <c r="AC12" s="3">
        <f>(332987620*538-128807590151)/(R12*60*60*24*1000)+
(279679484*438-134599018835)/(R12*60*60*24*1000)+
(424699634*634-246325064431)/(R12*60*60*24*1000)+(360642959*734-244913429146)/(R12*60*60*24*1000)</f>
        <v>12.926780148627076</v>
      </c>
      <c r="AD12" s="3">
        <f>AC12+AA12</f>
        <v>23.483502321283716</v>
      </c>
      <c r="AF12" s="4">
        <f>(Z12-T12)/T12</f>
        <v>-8.2910324794180632E-2</v>
      </c>
      <c r="AG12" s="4">
        <f t="shared" ref="AG12:AJ15" si="0">(AA12-U12)/U12</f>
        <v>-5.5944603609063871E-2</v>
      </c>
      <c r="AH12" s="4">
        <f t="shared" si="0"/>
        <v>-6.528085154673996E-2</v>
      </c>
      <c r="AI12" s="4">
        <f t="shared" si="0"/>
        <v>0</v>
      </c>
      <c r="AJ12" s="4">
        <f t="shared" si="0"/>
        <v>-2.5948302586102687E-2</v>
      </c>
    </row>
    <row r="13" spans="1:36" x14ac:dyDescent="0.3">
      <c r="A13" s="5"/>
      <c r="B13" t="s">
        <v>3</v>
      </c>
      <c r="C13">
        <v>300</v>
      </c>
      <c r="D13">
        <v>1249.4000000000001</v>
      </c>
      <c r="E13">
        <v>1245.3</v>
      </c>
      <c r="F13">
        <v>18.899999999999999</v>
      </c>
      <c r="H13" s="2">
        <v>132.9</v>
      </c>
      <c r="I13" s="2">
        <v>147.6</v>
      </c>
      <c r="J13" s="2">
        <v>224.3</v>
      </c>
      <c r="K13" s="2">
        <v>233.4</v>
      </c>
      <c r="L13" s="2">
        <v>73.400000000000006</v>
      </c>
      <c r="M13" s="2"/>
      <c r="N13" s="2">
        <f>H13+F13</f>
        <v>151.80000000000001</v>
      </c>
      <c r="O13" s="2">
        <f t="shared" ref="O13:O15" si="1">I13+F13</f>
        <v>166.5</v>
      </c>
      <c r="P13" s="2">
        <f t="shared" ref="P13:P15" si="2">J13+F13</f>
        <v>243.20000000000002</v>
      </c>
      <c r="Q13" s="2">
        <f t="shared" ref="Q13:Q15" si="3">K13+F13</f>
        <v>252.3</v>
      </c>
      <c r="R13" s="2">
        <v>73.400000000000006</v>
      </c>
      <c r="T13" s="3">
        <f t="shared" ref="T13:T15" si="4">(603665332.6*570-319480101193)/(I13*60*60*24*1000)+
(299664968.16*487-137602559604)/(I13*60*60*24*1000)+
(10.18625)*(I13^(-0.4912))+(43560000*(2.5792*613-1451)/(H13*60*60*24*1000))+(43560000*(9.3248*706-6205.1)/(H13*60*60*24*1000))</f>
        <v>5.3874920421160493</v>
      </c>
      <c r="U13" s="3">
        <f>(167490865*74+18332191731)/(K13*60*60*24*1000)+
(461708357*158.5-59498592482)/(J13*60*60*24*1000)+
(2142949279*265.5-464589396295)/(J13*60*60*24*1000)+
(1610104201.18*338.7-488634555790)/(J13*60*60*24*1000)</f>
        <v>10.541132104517922</v>
      </c>
      <c r="V13" s="3">
        <f t="shared" ref="V13:V30" si="5">T13+U13</f>
        <v>15.928624146633972</v>
      </c>
      <c r="W13" s="3">
        <f t="shared" ref="W13:W30" si="6">(332987620*538-128807590151)/(L13*60*60*24*1000)+
(279679484*438-134599018835)/(L13*60*60*24*1000)+
(424699634*634-246325064431)/(L13*60*60*24*1000)+(360642959*734-244913429146)/(L13*60*60*24*1000)</f>
        <v>12.768277394761077</v>
      </c>
      <c r="X13" s="3">
        <f t="shared" ref="X13:X30" si="7">W13+U13</f>
        <v>23.309409499278999</v>
      </c>
      <c r="Y13" s="3"/>
      <c r="Z13" s="3">
        <f>(603665332.6*570-319480101193)/(O13*60*60*24*1000)+
(299664968.16*487-137602559604)/(O13*60*60*24*1000)+
(10.18625)*(O13^(-0.4912))+(43560000*(2.5792*613-1451)/(N13*60*60*24*1000))+(43560000*(9.3248*706-6205.1)/(N13*60*60*24*1000))</f>
        <v>4.8038471399693803</v>
      </c>
      <c r="AA13" s="3">
        <f>(167490865*74+18332191731)/(Q13*60*60*24*1000)+
(461708357*158.5-59498592482)/(P13*60*60*24*1000)+
(2142949279*265.5-464589396295)/(P13*60*60*24*1000)+
(1610104201.18*338.7-488634555790)/(P13*60*60*24*1000)</f>
        <v>9.7262114225958065</v>
      </c>
      <c r="AB13" s="3">
        <f t="shared" ref="AB13:AB30" si="8">Z13+AA13</f>
        <v>14.530058562565188</v>
      </c>
      <c r="AC13" s="3">
        <f t="shared" ref="AC13:AC30" si="9">(332987620*538-128807590151)/(R13*60*60*24*1000)+
(279679484*438-134599018835)/(R13*60*60*24*1000)+
(424699634*634-246325064431)/(R13*60*60*24*1000)+(360642959*734-244913429146)/(R13*60*60*24*1000)</f>
        <v>12.768277394761077</v>
      </c>
      <c r="AD13" s="3">
        <f t="shared" ref="AD13:AD30" si="10">AC13+AA13</f>
        <v>22.494488817356881</v>
      </c>
      <c r="AF13" s="4">
        <f t="shared" ref="AF13:AF15" si="11">(Z13-T13)/T13</f>
        <v>-0.10833332051056364</v>
      </c>
      <c r="AG13" s="4">
        <f t="shared" si="0"/>
        <v>-7.7308648999175472E-2</v>
      </c>
      <c r="AH13" s="4">
        <f t="shared" si="0"/>
        <v>-8.7802033069147925E-2</v>
      </c>
      <c r="AI13" s="4">
        <f t="shared" si="0"/>
        <v>0</v>
      </c>
      <c r="AJ13" s="4">
        <f t="shared" si="0"/>
        <v>-3.4961017864795101E-2</v>
      </c>
    </row>
    <row r="14" spans="1:36" x14ac:dyDescent="0.3">
      <c r="B14" t="s">
        <v>4</v>
      </c>
      <c r="C14">
        <v>300</v>
      </c>
      <c r="D14">
        <v>1245.3</v>
      </c>
      <c r="E14">
        <v>1239.9000000000001</v>
      </c>
      <c r="F14">
        <v>21.6</v>
      </c>
      <c r="H14" s="2">
        <v>147</v>
      </c>
      <c r="I14" s="2">
        <v>162.80000000000001</v>
      </c>
      <c r="J14" s="2">
        <v>237.8</v>
      </c>
      <c r="K14" s="2">
        <v>246.9</v>
      </c>
      <c r="L14" s="2">
        <v>72.599999999999994</v>
      </c>
      <c r="M14" s="2"/>
      <c r="N14" s="2">
        <f>H14+F14</f>
        <v>168.6</v>
      </c>
      <c r="O14" s="2">
        <f t="shared" si="1"/>
        <v>184.4</v>
      </c>
      <c r="P14" s="2">
        <f t="shared" si="2"/>
        <v>259.40000000000003</v>
      </c>
      <c r="Q14" s="2">
        <f t="shared" si="3"/>
        <v>268.5</v>
      </c>
      <c r="R14" s="2">
        <v>72.599999999999994</v>
      </c>
      <c r="T14" s="3">
        <f t="shared" si="4"/>
        <v>4.9201792462498446</v>
      </c>
      <c r="U14" s="3">
        <f>(167490865*74+18332191731)/(K14*60*60*24*1000)+
(461708357*158.5-59498592482)/(J14*60*60*24*1000)+
(2142949279*265.5-464589396295)/(J14*60*60*24*1000)+
(1610104201.18*338.7-488634555790)/(J14*60*60*24*1000)</f>
        <v>9.9458960342583893</v>
      </c>
      <c r="V14" s="3">
        <f t="shared" si="5"/>
        <v>14.866075280508234</v>
      </c>
      <c r="W14" s="3">
        <f t="shared" si="6"/>
        <v>12.908974666328691</v>
      </c>
      <c r="X14" s="3">
        <f t="shared" si="7"/>
        <v>22.854870700587078</v>
      </c>
      <c r="Y14" s="3"/>
      <c r="Z14" s="3">
        <f>(603665332.6*570-319480101193)/(O14*60*60*24*1000)+
(299664968.16*487-137602559604)/(O14*60*60*24*1000)+
(10.18625)*(O14^(-0.4912))+(43560000*(2.5792*613-1451)/(N14*60*60*24*1000))+(43560000*(9.3248*706-6205.1)/(N14*60*60*24*1000))</f>
        <v>4.3729490597332843</v>
      </c>
      <c r="AA14" s="3">
        <f>(167490865*74+18332191731)/(Q14*60*60*24*1000)+
(461708357*158.5-59498592482)/(P14*60*60*24*1000)+
(2142949279*265.5-464589396295)/(P14*60*60*24*1000)+
(1610104201.18*338.7-488634555790)/(P14*60*60*24*1000)</f>
        <v>9.1217753857748356</v>
      </c>
      <c r="AB14" s="3">
        <f t="shared" si="8"/>
        <v>13.494724445508119</v>
      </c>
      <c r="AC14" s="3">
        <f t="shared" si="9"/>
        <v>12.908974666328691</v>
      </c>
      <c r="AD14" s="3">
        <f t="shared" si="10"/>
        <v>22.030750052103528</v>
      </c>
      <c r="AF14" s="4">
        <f t="shared" si="11"/>
        <v>-0.11122159562248847</v>
      </c>
      <c r="AG14" s="4">
        <f t="shared" si="0"/>
        <v>-8.2860372322904927E-2</v>
      </c>
      <c r="AH14" s="4">
        <f t="shared" si="0"/>
        <v>-9.2246999233090918E-2</v>
      </c>
      <c r="AI14" s="4">
        <f t="shared" si="0"/>
        <v>0</v>
      </c>
      <c r="AJ14" s="4">
        <f t="shared" si="0"/>
        <v>-3.605886286910303E-2</v>
      </c>
    </row>
    <row r="15" spans="1:36" x14ac:dyDescent="0.3">
      <c r="B15" t="s">
        <v>5</v>
      </c>
      <c r="C15">
        <v>200</v>
      </c>
      <c r="D15">
        <v>1239.9000000000001</v>
      </c>
      <c r="E15">
        <v>1236.5999999999999</v>
      </c>
      <c r="F15">
        <v>14.4</v>
      </c>
      <c r="H15" s="2">
        <v>131.5</v>
      </c>
      <c r="I15" s="2">
        <v>152.80000000000001</v>
      </c>
      <c r="J15" s="2">
        <v>237</v>
      </c>
      <c r="K15" s="2">
        <v>245.8</v>
      </c>
      <c r="L15" s="2">
        <v>78.599999999999994</v>
      </c>
      <c r="M15" s="2"/>
      <c r="N15" s="2">
        <f>H15+F15</f>
        <v>145.9</v>
      </c>
      <c r="O15" s="2">
        <f t="shared" si="1"/>
        <v>167.20000000000002</v>
      </c>
      <c r="P15" s="2">
        <f t="shared" si="2"/>
        <v>251.4</v>
      </c>
      <c r="Q15" s="2">
        <f t="shared" si="3"/>
        <v>260.2</v>
      </c>
      <c r="R15" s="2">
        <v>78.599999999999994</v>
      </c>
      <c r="T15" s="3">
        <f t="shared" si="4"/>
        <v>5.3053331772148171</v>
      </c>
      <c r="U15" s="3">
        <f>(167490865*74+18332191731)/(K15*60*60*24*1000)+
(461708357*158.5-59498592482)/(J15*60*60*24*1000)+
(2142949279*265.5-464589396295)/(J15*60*60*24*1000)+
(1610104201.18*338.7-488634555790)/(J15*60*60*24*1000)</f>
        <v>9.9810526062137761</v>
      </c>
      <c r="V15" s="3">
        <f t="shared" si="5"/>
        <v>15.286385783428592</v>
      </c>
      <c r="W15" s="3">
        <f t="shared" si="6"/>
        <v>11.923556752868485</v>
      </c>
      <c r="X15" s="3">
        <f t="shared" si="7"/>
        <v>21.904609359082261</v>
      </c>
      <c r="Y15" s="3"/>
      <c r="Z15" s="3">
        <f>(603665332.6*570-319480101193)/(O15*60*60*24*1000)+
(299664968.16*487-137602559604)/(O15*60*60*24*1000)+
(10.18625)*(O15^(-0.4912))+(43560000*(2.5792*613-1451)/(N15*60*60*24*1000))+(43560000*(9.3248*706-6205.1)/(N15*60*60*24*1000))</f>
        <v>4.860822471485382</v>
      </c>
      <c r="AA15" s="3">
        <f>(167490865*74+18332191731)/(Q15*60*60*24*1000)+
(461708357*158.5-59498592482)/(P15*60*60*24*1000)+
(2142949279*265.5-464589396295)/(P15*60*60*24*1000)+
(1610104201.18*338.7-488634555790)/(P15*60*60*24*1000)</f>
        <v>9.4121483239753161</v>
      </c>
      <c r="AB15" s="3">
        <f t="shared" si="8"/>
        <v>14.272970795460697</v>
      </c>
      <c r="AC15" s="3">
        <f t="shared" si="9"/>
        <v>11.923556752868485</v>
      </c>
      <c r="AD15" s="3">
        <f t="shared" si="10"/>
        <v>21.335705076843801</v>
      </c>
      <c r="AF15" s="4">
        <f t="shared" si="11"/>
        <v>-8.3785634357236238E-2</v>
      </c>
      <c r="AG15" s="4">
        <f t="shared" si="0"/>
        <v>-5.6998425384942319E-2</v>
      </c>
      <c r="AH15" s="4">
        <f t="shared" si="0"/>
        <v>-6.629526444808824E-2</v>
      </c>
      <c r="AI15" s="4">
        <f t="shared" si="0"/>
        <v>0</v>
      </c>
      <c r="AJ15" s="4">
        <f t="shared" si="0"/>
        <v>-2.5971898102011868E-2</v>
      </c>
    </row>
    <row r="16" spans="1:36" x14ac:dyDescent="0.3">
      <c r="H16" s="2"/>
      <c r="I16" s="2"/>
      <c r="J16" s="2"/>
      <c r="K16" s="2"/>
      <c r="L16" s="2"/>
      <c r="M16" s="2"/>
      <c r="N16" s="2"/>
      <c r="O16" s="2"/>
      <c r="P16" s="2"/>
      <c r="Q16" s="2"/>
      <c r="R16" s="2"/>
      <c r="T16" s="3"/>
      <c r="U16" s="3"/>
      <c r="V16" s="3"/>
      <c r="W16" s="3"/>
      <c r="X16" s="3"/>
      <c r="Y16" s="3"/>
      <c r="Z16" s="3"/>
      <c r="AA16" s="3"/>
      <c r="AB16" s="3"/>
      <c r="AC16" s="3"/>
      <c r="AD16" s="3"/>
      <c r="AF16" s="4"/>
      <c r="AG16" s="4"/>
      <c r="AH16" s="4"/>
      <c r="AI16" s="4"/>
      <c r="AJ16" s="4"/>
    </row>
    <row r="17" spans="1:36" x14ac:dyDescent="0.3">
      <c r="A17" s="5">
        <v>2</v>
      </c>
      <c r="B17" t="s">
        <v>2</v>
      </c>
      <c r="C17">
        <v>300</v>
      </c>
      <c r="D17">
        <v>1252.5999999999999</v>
      </c>
      <c r="E17">
        <v>1248.0999999999999</v>
      </c>
      <c r="F17">
        <v>18.899999999999999</v>
      </c>
      <c r="H17" s="2">
        <v>119.3</v>
      </c>
      <c r="I17" s="2">
        <v>133.6</v>
      </c>
      <c r="J17" s="2">
        <v>211.2</v>
      </c>
      <c r="K17" s="2">
        <v>221.5</v>
      </c>
      <c r="L17" s="2">
        <v>72.5</v>
      </c>
      <c r="M17" s="2"/>
      <c r="N17" s="2">
        <f>H17+F17</f>
        <v>138.19999999999999</v>
      </c>
      <c r="O17" s="2">
        <f>I17+F17</f>
        <v>152.5</v>
      </c>
      <c r="P17" s="2">
        <f>J17+F17</f>
        <v>230.1</v>
      </c>
      <c r="Q17" s="2">
        <f>K17+F17</f>
        <v>240.4</v>
      </c>
      <c r="R17" s="2">
        <v>72.5</v>
      </c>
      <c r="T17" s="3">
        <f>(603665332.6*570-319480101193)/(I17*60*60*24*1000)+
(299664968.16*487-137602559604)/(I17*60*60*24*1000)+
(10.18625)*(I17^(-0.4912))+(43560000*(2.5792*613-1451)/(H17*60*60*24*1000))+(43560000*(9.3248*706-6205.1)/(H17*60*60*24*1000))</f>
        <v>5.9219488700531899</v>
      </c>
      <c r="U17" s="3">
        <f>(167490865*74+18332191731)/(K17*60*60*24*1000)+
(461708357*158.5-59498592482)/(J17*60*60*24*1000)+
(2142949279*265.5-464589396295)/(J17*60*60*24*1000)+
(1610104201.18*338.7-488634555790)/(J17*60*60*24*1000)</f>
        <v>11.182312195888418</v>
      </c>
      <c r="V17" s="3">
        <f t="shared" si="5"/>
        <v>17.104261065941607</v>
      </c>
      <c r="W17" s="3">
        <f t="shared" si="6"/>
        <v>12.926780148627076</v>
      </c>
      <c r="X17" s="3">
        <f t="shared" si="7"/>
        <v>24.109092344515496</v>
      </c>
      <c r="Y17" s="3"/>
      <c r="Z17" s="3">
        <f>(603665332.6*570-319480101193)/(O17*60*60*24*1000)+
(299664968.16*487-137602559604)/(O17*60*60*24*1000)+
(10.18625)*(O17^(-0.4912))+(43560000*(2.5792*613-1451)/(N17*60*60*24*1000))+(43560000*(9.3248*706-6205.1)/(N17*60*60*24*1000))</f>
        <v>5.2166026944009865</v>
      </c>
      <c r="AA17" s="3">
        <f>(167490865*74+18332191731)/(Q17*60*60*24*1000)+
(461708357*158.5-59498592482)/(P17*60*60*24*1000)+
(2142949279*265.5-464589396295)/(P17*60*60*24*1000)+
(1610104201.18*338.7-488634555790)/(P17*60*60*24*1000)</f>
        <v>10.269467521230055</v>
      </c>
      <c r="AB17" s="3">
        <f t="shared" si="8"/>
        <v>15.486070215631042</v>
      </c>
      <c r="AC17" s="3">
        <f t="shared" si="9"/>
        <v>12.926780148627076</v>
      </c>
      <c r="AD17" s="3">
        <f t="shared" si="10"/>
        <v>23.196247669857129</v>
      </c>
      <c r="AF17" s="4">
        <f t="shared" ref="AF17:AF30" si="12">(Z17-T17)/T17</f>
        <v>-0.1191071032745793</v>
      </c>
      <c r="AG17" s="4">
        <f t="shared" ref="AG17:AG30" si="13">(AA17-U17)/U17</f>
        <v>-8.1632909068126633E-2</v>
      </c>
      <c r="AH17" s="4">
        <f t="shared" ref="AH17:AH30" si="14">(AB17-V17)/V17</f>
        <v>-9.4607469102114192E-2</v>
      </c>
      <c r="AI17" s="4">
        <f t="shared" ref="AI17:AI30" si="15">(AC17-W17)/W17</f>
        <v>0</v>
      </c>
      <c r="AJ17" s="4">
        <f t="shared" ref="AJ17:AJ30" si="16">(AD17-X17)/X17</f>
        <v>-3.7863087569367848E-2</v>
      </c>
    </row>
    <row r="18" spans="1:36" x14ac:dyDescent="0.3">
      <c r="A18" s="5"/>
      <c r="B18" t="s">
        <v>3</v>
      </c>
      <c r="C18">
        <v>300</v>
      </c>
      <c r="D18">
        <v>1248.0999999999999</v>
      </c>
      <c r="E18">
        <v>1243.2</v>
      </c>
      <c r="F18">
        <v>18.899999999999999</v>
      </c>
      <c r="H18" s="2">
        <v>132.9</v>
      </c>
      <c r="I18" s="2">
        <v>147.6</v>
      </c>
      <c r="J18" s="2">
        <v>224.3</v>
      </c>
      <c r="K18" s="2">
        <v>233.4</v>
      </c>
      <c r="L18" s="2">
        <v>73.400000000000006</v>
      </c>
      <c r="M18" s="2"/>
      <c r="N18" s="2">
        <f>H18+F18</f>
        <v>151.80000000000001</v>
      </c>
      <c r="O18" s="2">
        <f t="shared" ref="O18:O20" si="17">I18+F18</f>
        <v>166.5</v>
      </c>
      <c r="P18" s="2">
        <f t="shared" ref="P18:P20" si="18">J18+F18</f>
        <v>243.20000000000002</v>
      </c>
      <c r="Q18" s="2">
        <f t="shared" ref="Q18:Q20" si="19">K18+F18</f>
        <v>252.3</v>
      </c>
      <c r="R18" s="2">
        <v>73.400000000000006</v>
      </c>
      <c r="T18" s="3">
        <f t="shared" ref="T18:T20" si="20">(603665332.6*570-319480101193)/(I18*60*60*24*1000)+
(299664968.16*487-137602559604)/(I18*60*60*24*1000)+
(10.18625)*(I18^(-0.4912))+(43560000*(2.5792*613-1451)/(H18*60*60*24*1000))+(43560000*(9.3248*706-6205.1)/(H18*60*60*24*1000))</f>
        <v>5.3874920421160493</v>
      </c>
      <c r="U18" s="3">
        <f>(167490865*74+18332191731)/(K18*60*60*24*1000)+
(461708357*158.5-59498592482)/(J18*60*60*24*1000)+
(2142949279*265.5-464589396295)/(J18*60*60*24*1000)+
(1610104201.18*338.7-488634555790)/(J18*60*60*24*1000)</f>
        <v>10.541132104517922</v>
      </c>
      <c r="V18" s="3">
        <f t="shared" si="5"/>
        <v>15.928624146633972</v>
      </c>
      <c r="W18" s="3">
        <f t="shared" si="6"/>
        <v>12.768277394761077</v>
      </c>
      <c r="X18" s="3">
        <f t="shared" si="7"/>
        <v>23.309409499278999</v>
      </c>
      <c r="Y18" s="3"/>
      <c r="Z18" s="3">
        <f>(603665332.6*570-319480101193)/(O18*60*60*24*1000)+
(299664968.16*487-137602559604)/(O18*60*60*24*1000)+
(10.18625)*(O18^(-0.4912))+(43560000*(2.5792*613-1451)/(N18*60*60*24*1000))+(43560000*(9.3248*706-6205.1)/(N18*60*60*24*1000))</f>
        <v>4.8038471399693803</v>
      </c>
      <c r="AA18" s="3">
        <f>(167490865*74+18332191731)/(Q18*60*60*24*1000)+
(461708357*158.5-59498592482)/(P18*60*60*24*1000)+
(2142949279*265.5-464589396295)/(P18*60*60*24*1000)+
(1610104201.18*338.7-488634555790)/(P18*60*60*24*1000)</f>
        <v>9.7262114225958065</v>
      </c>
      <c r="AB18" s="3">
        <f t="shared" si="8"/>
        <v>14.530058562565188</v>
      </c>
      <c r="AC18" s="3">
        <f t="shared" si="9"/>
        <v>12.768277394761077</v>
      </c>
      <c r="AD18" s="3">
        <f t="shared" si="10"/>
        <v>22.494488817356881</v>
      </c>
      <c r="AF18" s="4">
        <f t="shared" si="12"/>
        <v>-0.10833332051056364</v>
      </c>
      <c r="AG18" s="4">
        <f t="shared" si="13"/>
        <v>-7.7308648999175472E-2</v>
      </c>
      <c r="AH18" s="4">
        <f t="shared" si="14"/>
        <v>-8.7802033069147925E-2</v>
      </c>
      <c r="AI18" s="4">
        <f t="shared" si="15"/>
        <v>0</v>
      </c>
      <c r="AJ18" s="4">
        <f t="shared" si="16"/>
        <v>-3.4961017864795101E-2</v>
      </c>
    </row>
    <row r="19" spans="1:36" x14ac:dyDescent="0.3">
      <c r="A19" s="5"/>
      <c r="B19" t="s">
        <v>4</v>
      </c>
      <c r="C19">
        <v>200</v>
      </c>
      <c r="D19">
        <v>1243.2</v>
      </c>
      <c r="E19">
        <v>1240.3</v>
      </c>
      <c r="F19">
        <v>14.4</v>
      </c>
      <c r="H19" s="2">
        <v>147</v>
      </c>
      <c r="I19" s="2">
        <v>162.80000000000001</v>
      </c>
      <c r="J19" s="2">
        <v>237.8</v>
      </c>
      <c r="K19" s="2">
        <v>246.9</v>
      </c>
      <c r="L19" s="2">
        <v>72.599999999999994</v>
      </c>
      <c r="M19" s="2"/>
      <c r="N19" s="2">
        <f>H19+F19</f>
        <v>161.4</v>
      </c>
      <c r="O19" s="2">
        <f t="shared" si="17"/>
        <v>177.20000000000002</v>
      </c>
      <c r="P19" s="2">
        <f t="shared" si="18"/>
        <v>252.20000000000002</v>
      </c>
      <c r="Q19" s="2">
        <f t="shared" si="19"/>
        <v>261.3</v>
      </c>
      <c r="R19" s="2">
        <v>72.599999999999994</v>
      </c>
      <c r="T19" s="3">
        <f t="shared" si="20"/>
        <v>4.9201792462498446</v>
      </c>
      <c r="U19" s="3">
        <f>(167490865*74+18332191731)/(K19*60*60*24*1000)+
(461708357*158.5-59498592482)/(J19*60*60*24*1000)+
(2142949279*265.5-464589396295)/(J19*60*60*24*1000)+
(1610104201.18*338.7-488634555790)/(J19*60*60*24*1000)</f>
        <v>9.9458960342583893</v>
      </c>
      <c r="V19" s="3">
        <f t="shared" si="5"/>
        <v>14.866075280508234</v>
      </c>
      <c r="W19" s="3">
        <f t="shared" si="6"/>
        <v>12.908974666328691</v>
      </c>
      <c r="X19" s="3">
        <f t="shared" si="7"/>
        <v>22.854870700587078</v>
      </c>
      <c r="Y19" s="3"/>
      <c r="Z19" s="3">
        <f>(603665332.6*570-319480101193)/(O19*60*60*24*1000)+
(299664968.16*487-137602559604)/(O19*60*60*24*1000)+
(10.18625)*(O19^(-0.4912))+(43560000*(2.5792*613-1451)/(N19*60*60*24*1000))+(43560000*(9.3248*706-6205.1)/(N19*60*60*24*1000))</f>
        <v>4.5402811917746577</v>
      </c>
      <c r="AA19" s="3">
        <f>(167490865*74+18332191731)/(Q19*60*60*24*1000)+
(461708357*158.5-59498592482)/(P19*60*60*24*1000)+
(2142949279*265.5-464589396295)/(P19*60*60*24*1000)+
(1610104201.18*338.7-488634555790)/(P19*60*60*24*1000)</f>
        <v>9.3808739853201129</v>
      </c>
      <c r="AB19" s="3">
        <f t="shared" si="8"/>
        <v>13.921155177094771</v>
      </c>
      <c r="AC19" s="3">
        <f t="shared" si="9"/>
        <v>12.908974666328691</v>
      </c>
      <c r="AD19" s="3">
        <f t="shared" si="10"/>
        <v>22.289848651648803</v>
      </c>
      <c r="AF19" s="4">
        <f t="shared" si="12"/>
        <v>-7.7212238713608813E-2</v>
      </c>
      <c r="AG19" s="4">
        <f t="shared" si="13"/>
        <v>-5.6809567181485929E-2</v>
      </c>
      <c r="AH19" s="4">
        <f t="shared" si="14"/>
        <v>-6.3562176672978477E-2</v>
      </c>
      <c r="AI19" s="4">
        <f t="shared" si="15"/>
        <v>0</v>
      </c>
      <c r="AJ19" s="4">
        <f t="shared" si="16"/>
        <v>-2.4722172194295584E-2</v>
      </c>
    </row>
    <row r="20" spans="1:36" x14ac:dyDescent="0.3">
      <c r="A20" s="5"/>
      <c r="B20" t="s">
        <v>5</v>
      </c>
      <c r="C20">
        <v>200</v>
      </c>
      <c r="D20">
        <v>1240.3</v>
      </c>
      <c r="E20">
        <v>1237</v>
      </c>
      <c r="F20">
        <v>21.6</v>
      </c>
      <c r="H20" s="2">
        <v>131.5</v>
      </c>
      <c r="I20" s="2">
        <v>152.80000000000001</v>
      </c>
      <c r="J20" s="2">
        <v>237</v>
      </c>
      <c r="K20" s="2">
        <v>245.8</v>
      </c>
      <c r="L20" s="2">
        <v>78.599999999999994</v>
      </c>
      <c r="M20" s="2"/>
      <c r="N20" s="2">
        <f>H20+F20</f>
        <v>153.1</v>
      </c>
      <c r="O20" s="2">
        <f t="shared" si="17"/>
        <v>174.4</v>
      </c>
      <c r="P20" s="2">
        <f t="shared" si="18"/>
        <v>258.60000000000002</v>
      </c>
      <c r="Q20" s="2">
        <f t="shared" si="19"/>
        <v>267.40000000000003</v>
      </c>
      <c r="R20" s="2">
        <v>78.599999999999994</v>
      </c>
      <c r="T20" s="3">
        <f t="shared" si="20"/>
        <v>5.3053331772148171</v>
      </c>
      <c r="U20" s="3">
        <f>(167490865*74+18332191731)/(K20*60*60*24*1000)+
(461708357*158.5-59498592482)/(J20*60*60*24*1000)+
(2142949279*265.5-464589396295)/(J20*60*60*24*1000)+
(1610104201.18*338.7-488634555790)/(J20*60*60*24*1000)</f>
        <v>9.9810526062137761</v>
      </c>
      <c r="V20" s="3">
        <f t="shared" si="5"/>
        <v>15.286385783428592</v>
      </c>
      <c r="W20" s="3">
        <f t="shared" si="6"/>
        <v>11.923556752868485</v>
      </c>
      <c r="X20" s="3">
        <f t="shared" si="7"/>
        <v>21.904609359082261</v>
      </c>
      <c r="Y20" s="3"/>
      <c r="Z20" s="3">
        <f>(603665332.6*570-319480101193)/(O20*60*60*24*1000)+
(299664968.16*487-137602559604)/(O20*60*60*24*1000)+
(10.18625)*(O20^(-0.4912))+(43560000*(2.5792*613-1451)/(N20*60*60*24*1000))+(43560000*(9.3248*706-6205.1)/(N20*60*60*24*1000))</f>
        <v>4.6671891910452219</v>
      </c>
      <c r="AA20" s="3">
        <f>(167490865*74+18332191731)/(Q20*60*60*24*1000)+
(461708357*158.5-59498592482)/(P20*60*60*24*1000)+
(2142949279*265.5-464589396295)/(P20*60*60*24*1000)+
(1610104201.18*338.7-488634555790)/(P20*60*60*24*1000)</f>
        <v>9.1513454765940558</v>
      </c>
      <c r="AB20" s="3">
        <f t="shared" si="8"/>
        <v>13.818534667639277</v>
      </c>
      <c r="AC20" s="3">
        <f t="shared" si="9"/>
        <v>11.923556752868485</v>
      </c>
      <c r="AD20" s="3">
        <f t="shared" si="10"/>
        <v>21.074902229462541</v>
      </c>
      <c r="AF20" s="4">
        <f t="shared" si="12"/>
        <v>-0.12028348924630719</v>
      </c>
      <c r="AG20" s="4">
        <f t="shared" si="13"/>
        <v>-8.3128219272502399E-2</v>
      </c>
      <c r="AH20" s="4">
        <f t="shared" si="14"/>
        <v>-9.6023424803301699E-2</v>
      </c>
      <c r="AI20" s="4">
        <f t="shared" si="15"/>
        <v>0</v>
      </c>
      <c r="AJ20" s="4">
        <f t="shared" si="16"/>
        <v>-3.787819796364917E-2</v>
      </c>
    </row>
    <row r="21" spans="1:36" x14ac:dyDescent="0.3">
      <c r="H21" s="2"/>
      <c r="I21" s="2"/>
      <c r="J21" s="2"/>
      <c r="K21" s="2"/>
      <c r="L21" s="2"/>
      <c r="M21" s="2"/>
      <c r="N21" s="2"/>
      <c r="O21" s="2"/>
      <c r="P21" s="2"/>
      <c r="Q21" s="2"/>
      <c r="R21" s="2"/>
      <c r="T21" s="3"/>
      <c r="U21" s="3"/>
      <c r="V21" s="3"/>
      <c r="W21" s="3"/>
      <c r="X21" s="3"/>
      <c r="Y21" s="3"/>
      <c r="Z21" s="3"/>
      <c r="AA21" s="3"/>
      <c r="AB21" s="3"/>
      <c r="AC21" s="3"/>
      <c r="AD21" s="3"/>
      <c r="AF21" s="4"/>
      <c r="AG21" s="4"/>
      <c r="AH21" s="4"/>
      <c r="AI21" s="4"/>
      <c r="AJ21" s="4"/>
    </row>
    <row r="22" spans="1:36" x14ac:dyDescent="0.3">
      <c r="A22" s="5">
        <v>3</v>
      </c>
      <c r="B22" t="s">
        <v>2</v>
      </c>
      <c r="C22">
        <v>300</v>
      </c>
      <c r="D22">
        <v>1252.5999999999999</v>
      </c>
      <c r="E22">
        <v>1248.0999999999999</v>
      </c>
      <c r="F22">
        <v>18.899999999999999</v>
      </c>
      <c r="H22" s="2">
        <v>119.3</v>
      </c>
      <c r="I22" s="2">
        <v>133.6</v>
      </c>
      <c r="J22" s="2">
        <v>211.2</v>
      </c>
      <c r="K22" s="2">
        <v>221.5</v>
      </c>
      <c r="L22" s="2">
        <v>72.5</v>
      </c>
      <c r="M22" s="2"/>
      <c r="N22" s="2">
        <f>H22+F22</f>
        <v>138.19999999999999</v>
      </c>
      <c r="O22" s="2">
        <f>I22+F22</f>
        <v>152.5</v>
      </c>
      <c r="P22" s="2">
        <f>J22+F22</f>
        <v>230.1</v>
      </c>
      <c r="Q22" s="2">
        <f>K22+F22</f>
        <v>240.4</v>
      </c>
      <c r="R22" s="2">
        <v>72.5</v>
      </c>
      <c r="T22" s="3">
        <f>(603665332.6*570-319480101193)/(I22*60*60*24*1000)+
(299664968.16*487-137602559604)/(I22*60*60*24*1000)+
(10.18625)*(I22^(-0.4912))+(43560000*(2.5792*613-1451)/(H22*60*60*24*1000))+(43560000*(9.3248*706-6205.1)/(H22*60*60*24*1000))</f>
        <v>5.9219488700531899</v>
      </c>
      <c r="U22" s="3">
        <f>(167490865*74+18332191731)/(K22*60*60*24*1000)+
(461708357*158.5-59498592482)/(J22*60*60*24*1000)+
(2142949279*265.5-464589396295)/(J22*60*60*24*1000)+
(1610104201.18*338.7-488634555790)/(J22*60*60*24*1000)</f>
        <v>11.182312195888418</v>
      </c>
      <c r="V22" s="3">
        <f t="shared" si="5"/>
        <v>17.104261065941607</v>
      </c>
      <c r="W22" s="3">
        <f t="shared" si="6"/>
        <v>12.926780148627076</v>
      </c>
      <c r="X22" s="3">
        <f t="shared" si="7"/>
        <v>24.109092344515496</v>
      </c>
      <c r="Y22" s="3"/>
      <c r="Z22" s="3">
        <f>(603665332.6*570-319480101193)/(O22*60*60*24*1000)+
(299664968.16*487-137602559604)/(O22*60*60*24*1000)+
(10.18625)*(O22^(-0.4912))+(43560000*(2.5792*613-1451)/(N22*60*60*24*1000))+(43560000*(9.3248*706-6205.1)/(N22*60*60*24*1000))</f>
        <v>5.2166026944009865</v>
      </c>
      <c r="AA22" s="3">
        <f>(167490865*74+18332191731)/(Q22*60*60*24*1000)+
(461708357*158.5-59498592482)/(P22*60*60*24*1000)+
(2142949279*265.5-464589396295)/(P22*60*60*24*1000)+
(1610104201.18*338.7-488634555790)/(P22*60*60*24*1000)</f>
        <v>10.269467521230055</v>
      </c>
      <c r="AB22" s="3">
        <f t="shared" si="8"/>
        <v>15.486070215631042</v>
      </c>
      <c r="AC22" s="3">
        <f t="shared" si="9"/>
        <v>12.926780148627076</v>
      </c>
      <c r="AD22" s="3">
        <f t="shared" si="10"/>
        <v>23.196247669857129</v>
      </c>
      <c r="AF22" s="4">
        <f t="shared" si="12"/>
        <v>-0.1191071032745793</v>
      </c>
      <c r="AG22" s="4">
        <f t="shared" si="13"/>
        <v>-8.1632909068126633E-2</v>
      </c>
      <c r="AH22" s="4">
        <f t="shared" si="14"/>
        <v>-9.4607469102114192E-2</v>
      </c>
      <c r="AI22" s="4">
        <f t="shared" si="15"/>
        <v>0</v>
      </c>
      <c r="AJ22" s="4">
        <f t="shared" si="16"/>
        <v>-3.7863087569367848E-2</v>
      </c>
    </row>
    <row r="23" spans="1:36" x14ac:dyDescent="0.3">
      <c r="A23" s="5"/>
      <c r="B23" t="s">
        <v>3</v>
      </c>
      <c r="C23">
        <v>400</v>
      </c>
      <c r="D23">
        <v>1248.0999999999999</v>
      </c>
      <c r="E23">
        <v>1241.8</v>
      </c>
      <c r="F23">
        <v>25.2</v>
      </c>
      <c r="H23" s="2">
        <v>132.9</v>
      </c>
      <c r="I23" s="2">
        <v>147.6</v>
      </c>
      <c r="J23" s="2">
        <v>224.3</v>
      </c>
      <c r="K23" s="2">
        <v>233.4</v>
      </c>
      <c r="L23" s="2">
        <v>73.400000000000006</v>
      </c>
      <c r="M23" s="2"/>
      <c r="N23" s="2">
        <f t="shared" ref="N23:N25" si="21">H23+F23</f>
        <v>158.1</v>
      </c>
      <c r="O23" s="2">
        <f t="shared" ref="O23:O25" si="22">I23+F23</f>
        <v>172.79999999999998</v>
      </c>
      <c r="P23" s="2">
        <f t="shared" ref="P23:P25" si="23">J23+F23</f>
        <v>249.5</v>
      </c>
      <c r="Q23" s="2">
        <f t="shared" ref="Q23:Q25" si="24">K23+F23</f>
        <v>258.60000000000002</v>
      </c>
      <c r="R23" s="2">
        <v>73.400000000000006</v>
      </c>
      <c r="T23" s="3">
        <f t="shared" ref="T23:T25" si="25">(603665332.6*570-319480101193)/(I23*60*60*24*1000)+
(299664968.16*487-137602559604)/(I23*60*60*24*1000)+
(10.18625)*(I23^(-0.4912))+(43560000*(2.5792*613-1451)/(H23*60*60*24*1000))+(43560000*(9.3248*706-6205.1)/(H23*60*60*24*1000))</f>
        <v>5.3874920421160493</v>
      </c>
      <c r="U23" s="3">
        <f>(167490865*74+18332191731)/(K23*60*60*24*1000)+
(461708357*158.5-59498592482)/(J23*60*60*24*1000)+
(2142949279*265.5-464589396295)/(J23*60*60*24*1000)+
(1610104201.18*338.7-488634555790)/(J23*60*60*24*1000)</f>
        <v>10.541132104517922</v>
      </c>
      <c r="V23" s="3">
        <f t="shared" si="5"/>
        <v>15.928624146633972</v>
      </c>
      <c r="W23" s="3">
        <f t="shared" si="6"/>
        <v>12.768277394761077</v>
      </c>
      <c r="X23" s="3">
        <f t="shared" si="7"/>
        <v>23.309409499278999</v>
      </c>
      <c r="Y23" s="3"/>
      <c r="Z23" s="3">
        <f>(603665332.6*570-319480101193)/(O23*60*60*24*1000)+
(299664968.16*487-137602559604)/(O23*60*60*24*1000)+
(10.18625)*(O23^(-0.4912))+(43560000*(2.5792*613-1451)/(N23*60*60*24*1000))+(43560000*(9.3248*706-6205.1)/(N23*60*60*24*1000))</f>
        <v>4.6381627773349852</v>
      </c>
      <c r="AA23" s="3">
        <f>(167490865*74+18332191731)/(Q23*60*60*24*1000)+
(461708357*158.5-59498592482)/(P23*60*60*24*1000)+
(2142949279*265.5-464589396295)/(P23*60*60*24*1000)+
(1610104201.18*338.7-488634555790)/(P23*60*60*24*1000)</f>
        <v>9.4818721751579993</v>
      </c>
      <c r="AB23" s="3">
        <f t="shared" si="8"/>
        <v>14.120034952492984</v>
      </c>
      <c r="AC23" s="3">
        <f t="shared" si="9"/>
        <v>12.768277394761077</v>
      </c>
      <c r="AD23" s="3">
        <f t="shared" si="10"/>
        <v>22.250149569919074</v>
      </c>
      <c r="AF23" s="4">
        <f t="shared" si="12"/>
        <v>-0.1390868439198194</v>
      </c>
      <c r="AG23" s="4">
        <f t="shared" si="13"/>
        <v>-0.10048825105852957</v>
      </c>
      <c r="AH23" s="4">
        <f t="shared" si="14"/>
        <v>-0.11354334043490991</v>
      </c>
      <c r="AI23" s="4">
        <f t="shared" si="15"/>
        <v>0</v>
      </c>
      <c r="AJ23" s="4">
        <f t="shared" si="16"/>
        <v>-4.5443447608258358E-2</v>
      </c>
    </row>
    <row r="24" spans="1:36" x14ac:dyDescent="0.3">
      <c r="A24" s="5"/>
      <c r="B24" t="s">
        <v>4</v>
      </c>
      <c r="C24">
        <v>200</v>
      </c>
      <c r="D24">
        <v>1241.8</v>
      </c>
      <c r="E24">
        <v>1238.5</v>
      </c>
      <c r="F24">
        <v>14.4</v>
      </c>
      <c r="H24" s="2">
        <v>147</v>
      </c>
      <c r="I24" s="2">
        <v>162.80000000000001</v>
      </c>
      <c r="J24" s="2">
        <v>237.8</v>
      </c>
      <c r="K24" s="2">
        <v>246.9</v>
      </c>
      <c r="L24" s="2">
        <v>72.599999999999994</v>
      </c>
      <c r="M24" s="2"/>
      <c r="N24" s="2">
        <f t="shared" si="21"/>
        <v>161.4</v>
      </c>
      <c r="O24" s="2">
        <f t="shared" si="22"/>
        <v>177.20000000000002</v>
      </c>
      <c r="P24" s="2">
        <f t="shared" si="23"/>
        <v>252.20000000000002</v>
      </c>
      <c r="Q24" s="2">
        <f t="shared" si="24"/>
        <v>261.3</v>
      </c>
      <c r="R24" s="2">
        <v>72.599999999999994</v>
      </c>
      <c r="T24" s="3">
        <f t="shared" si="25"/>
        <v>4.9201792462498446</v>
      </c>
      <c r="U24" s="3">
        <f>(167490865*74+18332191731)/(K24*60*60*24*1000)+
(461708357*158.5-59498592482)/(J24*60*60*24*1000)+
(2142949279*265.5-464589396295)/(J24*60*60*24*1000)+
(1610104201.18*338.7-488634555790)/(J24*60*60*24*1000)</f>
        <v>9.9458960342583893</v>
      </c>
      <c r="V24" s="3">
        <f t="shared" si="5"/>
        <v>14.866075280508234</v>
      </c>
      <c r="W24" s="3">
        <f t="shared" si="6"/>
        <v>12.908974666328691</v>
      </c>
      <c r="X24" s="3">
        <f t="shared" si="7"/>
        <v>22.854870700587078</v>
      </c>
      <c r="Y24" s="3"/>
      <c r="Z24" s="3">
        <f>(603665332.6*570-319480101193)/(O24*60*60*24*1000)+
(299664968.16*487-137602559604)/(O24*60*60*24*1000)+
(10.18625)*(O24^(-0.4912))+(43560000*(2.5792*613-1451)/(N24*60*60*24*1000))+(43560000*(9.3248*706-6205.1)/(N24*60*60*24*1000))</f>
        <v>4.5402811917746577</v>
      </c>
      <c r="AA24" s="3">
        <f>(167490865*74+18332191731)/(Q24*60*60*24*1000)+
(461708357*158.5-59498592482)/(P24*60*60*24*1000)+
(2142949279*265.5-464589396295)/(P24*60*60*24*1000)+
(1610104201.18*338.7-488634555790)/(P24*60*60*24*1000)</f>
        <v>9.3808739853201129</v>
      </c>
      <c r="AB24" s="3">
        <f t="shared" si="8"/>
        <v>13.921155177094771</v>
      </c>
      <c r="AC24" s="3">
        <f t="shared" si="9"/>
        <v>12.908974666328691</v>
      </c>
      <c r="AD24" s="3">
        <f t="shared" si="10"/>
        <v>22.289848651648803</v>
      </c>
      <c r="AF24" s="4">
        <f t="shared" si="12"/>
        <v>-7.7212238713608813E-2</v>
      </c>
      <c r="AG24" s="4">
        <f t="shared" si="13"/>
        <v>-5.6809567181485929E-2</v>
      </c>
      <c r="AH24" s="4">
        <f t="shared" si="14"/>
        <v>-6.3562176672978477E-2</v>
      </c>
      <c r="AI24" s="4">
        <f t="shared" si="15"/>
        <v>0</v>
      </c>
      <c r="AJ24" s="4">
        <f t="shared" si="16"/>
        <v>-2.4722172194295584E-2</v>
      </c>
    </row>
    <row r="25" spans="1:36" x14ac:dyDescent="0.3">
      <c r="A25" s="5"/>
      <c r="B25" t="s">
        <v>5</v>
      </c>
      <c r="C25">
        <v>100</v>
      </c>
      <c r="D25">
        <v>1238.5</v>
      </c>
      <c r="E25">
        <v>1236.9000000000001</v>
      </c>
      <c r="F25">
        <v>7.2</v>
      </c>
      <c r="H25" s="2">
        <v>131.5</v>
      </c>
      <c r="I25" s="2">
        <v>152.80000000000001</v>
      </c>
      <c r="J25" s="2">
        <v>237</v>
      </c>
      <c r="K25" s="2">
        <v>245.8</v>
      </c>
      <c r="L25" s="2">
        <v>78.599999999999994</v>
      </c>
      <c r="M25" s="2"/>
      <c r="N25" s="2">
        <f t="shared" si="21"/>
        <v>138.69999999999999</v>
      </c>
      <c r="O25" s="2">
        <f t="shared" si="22"/>
        <v>160</v>
      </c>
      <c r="P25" s="2">
        <f t="shared" si="23"/>
        <v>244.2</v>
      </c>
      <c r="Q25" s="2">
        <f t="shared" si="24"/>
        <v>253</v>
      </c>
      <c r="R25" s="2">
        <v>78.599999999999994</v>
      </c>
      <c r="T25" s="3">
        <f t="shared" si="25"/>
        <v>5.3053331772148171</v>
      </c>
      <c r="U25" s="3">
        <f>(167490865*74+18332191731)/(K25*60*60*24*1000)+
(461708357*158.5-59498592482)/(J25*60*60*24*1000)+
(2142949279*265.5-464589396295)/(J25*60*60*24*1000)+
(1610104201.18*338.7-488634555790)/(J25*60*60*24*1000)</f>
        <v>9.9810526062137761</v>
      </c>
      <c r="V25" s="3">
        <f t="shared" si="5"/>
        <v>15.286385783428592</v>
      </c>
      <c r="W25" s="3">
        <f t="shared" si="6"/>
        <v>11.923556752868485</v>
      </c>
      <c r="X25" s="3">
        <f t="shared" si="7"/>
        <v>21.904609359082261</v>
      </c>
      <c r="Y25" s="3"/>
      <c r="Z25" s="3">
        <f>(603665332.6*570-319480101193)/(O25*60*60*24*1000)+
(299664968.16*487-137602559604)/(O25*60*60*24*1000)+
(10.18625)*(O25^(-0.4912))+(43560000*(2.5792*613-1451)/(N25*60*60*24*1000))+(43560000*(9.3248*706-6205.1)/(N25*60*60*24*1000))</f>
        <v>5.0726250041609582</v>
      </c>
      <c r="AA25" s="3">
        <f>(167490865*74+18332191731)/(Q25*60*60*24*1000)+
(461708357*158.5-59498592482)/(P25*60*60*24*1000)+
(2142949279*265.5-464589396295)/(P25*60*60*24*1000)+
(1610104201.18*338.7-488634555790)/(P25*60*60*24*1000)</f>
        <v>9.6882547272208761</v>
      </c>
      <c r="AB25" s="3">
        <f t="shared" si="8"/>
        <v>14.760879731381834</v>
      </c>
      <c r="AC25" s="3">
        <f t="shared" si="9"/>
        <v>11.923556752868485</v>
      </c>
      <c r="AD25" s="3">
        <f t="shared" si="10"/>
        <v>21.611811480089361</v>
      </c>
      <c r="AF25" s="4">
        <f t="shared" si="12"/>
        <v>-4.3863064821882798E-2</v>
      </c>
      <c r="AG25" s="4">
        <f t="shared" si="13"/>
        <v>-2.933537078149619E-2</v>
      </c>
      <c r="AH25" s="4">
        <f t="shared" si="14"/>
        <v>-3.4377390410782367E-2</v>
      </c>
      <c r="AI25" s="4">
        <f t="shared" si="15"/>
        <v>0</v>
      </c>
      <c r="AJ25" s="4">
        <f t="shared" si="16"/>
        <v>-1.3366952781173331E-2</v>
      </c>
    </row>
    <row r="26" spans="1:36" x14ac:dyDescent="0.3">
      <c r="H26" s="2"/>
      <c r="I26" s="2"/>
      <c r="J26" s="2"/>
      <c r="K26" s="2"/>
      <c r="L26" s="2"/>
      <c r="M26" s="2"/>
      <c r="N26" s="2"/>
      <c r="O26" s="2"/>
      <c r="P26" s="2"/>
      <c r="Q26" s="2"/>
      <c r="R26" s="2"/>
      <c r="T26" s="3"/>
      <c r="U26" s="3"/>
      <c r="V26" s="3"/>
      <c r="W26" s="3"/>
      <c r="X26" s="3"/>
      <c r="Y26" s="3"/>
      <c r="Z26" s="3"/>
      <c r="AA26" s="3"/>
      <c r="AB26" s="3"/>
      <c r="AC26" s="3"/>
      <c r="AD26" s="3"/>
      <c r="AF26" s="4"/>
      <c r="AG26" s="4"/>
      <c r="AH26" s="4"/>
      <c r="AI26" s="4"/>
      <c r="AJ26" s="4"/>
    </row>
    <row r="27" spans="1:36" x14ac:dyDescent="0.3">
      <c r="A27" s="5">
        <v>4</v>
      </c>
      <c r="B27" t="s">
        <v>2</v>
      </c>
      <c r="C27">
        <v>200</v>
      </c>
      <c r="D27">
        <v>1252.5999999999999</v>
      </c>
      <c r="E27">
        <v>1249.4000000000001</v>
      </c>
      <c r="F27">
        <v>12.6</v>
      </c>
      <c r="H27" s="2">
        <v>119.3</v>
      </c>
      <c r="I27" s="2">
        <v>133.6</v>
      </c>
      <c r="J27" s="2">
        <v>211.2</v>
      </c>
      <c r="K27" s="2">
        <v>221.5</v>
      </c>
      <c r="L27" s="2">
        <v>72.5</v>
      </c>
      <c r="M27" s="2"/>
      <c r="N27" s="2">
        <f>H27+F27</f>
        <v>131.9</v>
      </c>
      <c r="O27" s="2">
        <f>I27+F27</f>
        <v>146.19999999999999</v>
      </c>
      <c r="P27" s="2">
        <f>J27+F27</f>
        <v>223.79999999999998</v>
      </c>
      <c r="Q27" s="2">
        <f>K27+F27</f>
        <v>234.1</v>
      </c>
      <c r="R27" s="2">
        <v>72.5</v>
      </c>
      <c r="T27" s="3">
        <f>(603665332.6*570-319480101193)/(I27*60*60*24*1000)+
(299664968.16*487-137602559604)/(I27*60*60*24*1000)+
(10.18625)*(I27^(-0.4912))+(43560000*(2.5792*613-1451)/(H27*60*60*24*1000))+(43560000*(9.3248*706-6205.1)/(H27*60*60*24*1000))</f>
        <v>5.9219488700531899</v>
      </c>
      <c r="U27" s="3">
        <f>(167490865*74+18332191731)/(K27*60*60*24*1000)+
(461708357*158.5-59498592482)/(J27*60*60*24*1000)+
(2142949279*265.5-464589396295)/(J27*60*60*24*1000)+
(1610104201.18*338.7-488634555790)/(J27*60*60*24*1000)</f>
        <v>11.182312195888418</v>
      </c>
      <c r="V27" s="3">
        <f t="shared" si="5"/>
        <v>17.104261065941607</v>
      </c>
      <c r="W27" s="3">
        <f t="shared" si="6"/>
        <v>12.926780148627076</v>
      </c>
      <c r="X27" s="3">
        <f t="shared" si="7"/>
        <v>24.109092344515496</v>
      </c>
      <c r="Y27" s="3"/>
      <c r="Z27" s="3">
        <f>(603665332.6*570-319480101193)/(O27*60*60*24*1000)+
(299664968.16*487-137602559604)/(O27*60*60*24*1000)+
(10.18625)*(O27^(-0.4912))+(43560000*(2.5792*613-1451)/(N27*60*60*24*1000))+(43560000*(9.3248*706-6205.1)/(N27*60*60*24*1000))</f>
        <v>5.430958165822549</v>
      </c>
      <c r="AA27" s="3">
        <f>(167490865*74+18332191731)/(Q27*60*60*24*1000)+
(461708357*158.5-59498592482)/(P27*60*60*24*1000)+
(2142949279*265.5-464589396295)/(P27*60*60*24*1000)+
(1610104201.18*338.7-488634555790)/(P27*60*60*24*1000)</f>
        <v>10.55672217265664</v>
      </c>
      <c r="AB27" s="3">
        <f t="shared" si="8"/>
        <v>15.987680338479189</v>
      </c>
      <c r="AC27" s="3">
        <f t="shared" si="9"/>
        <v>12.926780148627076</v>
      </c>
      <c r="AD27" s="3">
        <f t="shared" si="10"/>
        <v>23.483502321283716</v>
      </c>
      <c r="AF27" s="4">
        <f t="shared" si="12"/>
        <v>-8.2910324794180632E-2</v>
      </c>
      <c r="AG27" s="4">
        <f t="shared" si="13"/>
        <v>-5.5944603609063871E-2</v>
      </c>
      <c r="AH27" s="4">
        <f t="shared" si="14"/>
        <v>-6.528085154673996E-2</v>
      </c>
      <c r="AI27" s="4">
        <f t="shared" si="15"/>
        <v>0</v>
      </c>
      <c r="AJ27" s="4">
        <f t="shared" si="16"/>
        <v>-2.5948302586102687E-2</v>
      </c>
    </row>
    <row r="28" spans="1:36" x14ac:dyDescent="0.3">
      <c r="A28" s="5"/>
      <c r="B28" t="s">
        <v>3</v>
      </c>
      <c r="C28">
        <v>300</v>
      </c>
      <c r="D28">
        <v>1249.4000000000001</v>
      </c>
      <c r="E28">
        <v>1245.3</v>
      </c>
      <c r="F28">
        <v>18.899999999999999</v>
      </c>
      <c r="H28" s="2">
        <v>132.9</v>
      </c>
      <c r="I28" s="2">
        <v>147.6</v>
      </c>
      <c r="J28" s="2">
        <v>224.3</v>
      </c>
      <c r="K28" s="2">
        <v>233.4</v>
      </c>
      <c r="L28" s="2">
        <v>73.400000000000006</v>
      </c>
      <c r="M28" s="2"/>
      <c r="N28" s="2">
        <f>H28+F28</f>
        <v>151.80000000000001</v>
      </c>
      <c r="O28" s="2">
        <f>I28+F28</f>
        <v>166.5</v>
      </c>
      <c r="P28" s="2">
        <f>J28+F28</f>
        <v>243.20000000000002</v>
      </c>
      <c r="Q28" s="2">
        <f t="shared" ref="Q28:Q30" si="26">K28+F28</f>
        <v>252.3</v>
      </c>
      <c r="R28" s="2">
        <v>73.400000000000006</v>
      </c>
      <c r="T28" s="3">
        <f t="shared" ref="T28:T30" si="27">(603665332.6*570-319480101193)/(I28*60*60*24*1000)+
(299664968.16*487-137602559604)/(I28*60*60*24*1000)+
(10.18625)*(I28^(-0.4912))+(43560000*(2.5792*613-1451)/(H28*60*60*24*1000))+(43560000*(9.3248*706-6205.1)/(H28*60*60*24*1000))</f>
        <v>5.3874920421160493</v>
      </c>
      <c r="U28" s="3">
        <f>(167490865*74+18332191731)/(K28*60*60*24*1000)+
(461708357*158.5-59498592482)/(J28*60*60*24*1000)+
(2142949279*265.5-464589396295)/(J28*60*60*24*1000)+
(1610104201.18*338.7-488634555790)/(J28*60*60*24*1000)</f>
        <v>10.541132104517922</v>
      </c>
      <c r="V28" s="3">
        <f t="shared" si="5"/>
        <v>15.928624146633972</v>
      </c>
      <c r="W28" s="3">
        <f t="shared" si="6"/>
        <v>12.768277394761077</v>
      </c>
      <c r="X28" s="3">
        <f t="shared" si="7"/>
        <v>23.309409499278999</v>
      </c>
      <c r="Y28" s="3"/>
      <c r="Z28" s="3">
        <f>(603665332.6*570-319480101193)/(O28*60*60*24*1000)+
(299664968.16*487-137602559604)/(O28*60*60*24*1000)+
(10.18625)*(O28^(-0.4912))+(43560000*(2.5792*613-1451)/(N28*60*60*24*1000))+(43560000*(9.3248*706-6205.1)/(N28*60*60*24*1000))</f>
        <v>4.8038471399693803</v>
      </c>
      <c r="AA28" s="3">
        <f>(167490865*74+18332191731)/(Q28*60*60*24*1000)+
(461708357*158.5-59498592482)/(P28*60*60*24*1000)+
(2142949279*265.5-464589396295)/(P28*60*60*24*1000)+
(1610104201.18*338.7-488634555790)/(P28*60*60*24*1000)</f>
        <v>9.7262114225958065</v>
      </c>
      <c r="AB28" s="3">
        <f t="shared" si="8"/>
        <v>14.530058562565188</v>
      </c>
      <c r="AC28" s="3">
        <f t="shared" si="9"/>
        <v>12.768277394761077</v>
      </c>
      <c r="AD28" s="3">
        <f t="shared" si="10"/>
        <v>22.494488817356881</v>
      </c>
      <c r="AF28" s="4">
        <f t="shared" si="12"/>
        <v>-0.10833332051056364</v>
      </c>
      <c r="AG28" s="4">
        <f t="shared" si="13"/>
        <v>-7.7308648999175472E-2</v>
      </c>
      <c r="AH28" s="4">
        <f t="shared" si="14"/>
        <v>-8.7802033069147925E-2</v>
      </c>
      <c r="AI28" s="4">
        <f t="shared" si="15"/>
        <v>0</v>
      </c>
      <c r="AJ28" s="4">
        <f t="shared" si="16"/>
        <v>-3.4961017864795101E-2</v>
      </c>
    </row>
    <row r="29" spans="1:36" x14ac:dyDescent="0.3">
      <c r="A29" s="5"/>
      <c r="B29" t="s">
        <v>4</v>
      </c>
      <c r="C29" t="s">
        <v>6</v>
      </c>
      <c r="D29">
        <v>1245.3</v>
      </c>
      <c r="E29">
        <v>1243.5</v>
      </c>
      <c r="F29" s="2">
        <f>AVERAGE(N29:P29)-AVERAGE(H29:J29)</f>
        <v>4.6333333333333258</v>
      </c>
      <c r="H29" s="2">
        <v>147</v>
      </c>
      <c r="I29" s="2">
        <v>162.80000000000001</v>
      </c>
      <c r="J29" s="2">
        <v>237.8</v>
      </c>
      <c r="K29" s="2">
        <v>246.9</v>
      </c>
      <c r="L29" s="2">
        <v>72.599999999999994</v>
      </c>
      <c r="M29" s="2"/>
      <c r="N29" s="2">
        <v>151.80000000000001</v>
      </c>
      <c r="O29" s="2">
        <v>166.5</v>
      </c>
      <c r="P29" s="2">
        <v>243.20000000000002</v>
      </c>
      <c r="Q29" s="2">
        <f t="shared" si="26"/>
        <v>251.53333333333333</v>
      </c>
      <c r="R29" s="2">
        <v>72.599999999999994</v>
      </c>
      <c r="T29" s="3">
        <f t="shared" si="27"/>
        <v>4.9201792462498446</v>
      </c>
      <c r="U29" s="3">
        <f>(167490865*74+18332191731)/(K29*60*60*24*1000)+
(461708357*158.5-59498592482)/(J29*60*60*24*1000)+
(2142949279*265.5-464589396295)/(J29*60*60*24*1000)+
(1610104201.18*338.7-488634555790)/(J29*60*60*24*1000)</f>
        <v>9.9458960342583893</v>
      </c>
      <c r="V29" s="3">
        <f t="shared" si="5"/>
        <v>14.866075280508234</v>
      </c>
      <c r="W29" s="3">
        <f t="shared" si="6"/>
        <v>12.908974666328691</v>
      </c>
      <c r="X29" s="3">
        <f t="shared" si="7"/>
        <v>22.854870700587078</v>
      </c>
      <c r="Y29" s="3"/>
      <c r="Z29" s="3">
        <f>(603665332.6*570-319480101193)/(O29*60*60*24*1000)+
(299664968.16*487-137602559604)/(O29*60*60*24*1000)+
(10.18625)*(O29^(-0.4912))+(43560000*(2.5792*613-1451)/(N29*60*60*24*1000))+(43560000*(9.3248*706-6205.1)/(N29*60*60*24*1000))</f>
        <v>4.8038471399693803</v>
      </c>
      <c r="AA29" s="3">
        <f>(167490865*74+18332191731)/(Q29*60*60*24*1000)+
(461708357*158.5-59498592482)/(P29*60*60*24*1000)+
(2142949279*265.5-464589396295)/(P29*60*60*24*1000)+
(1610104201.18*338.7-488634555790)/(P29*60*60*24*1000)</f>
        <v>9.7305077103147415</v>
      </c>
      <c r="AB29" s="3">
        <f t="shared" si="8"/>
        <v>14.534354850284121</v>
      </c>
      <c r="AC29" s="3">
        <f t="shared" si="9"/>
        <v>12.908974666328691</v>
      </c>
      <c r="AD29" s="3">
        <f t="shared" si="10"/>
        <v>22.639482376643432</v>
      </c>
      <c r="AF29" s="4">
        <f t="shared" si="12"/>
        <v>-2.3643875651305289E-2</v>
      </c>
      <c r="AG29" s="4">
        <f t="shared" si="13"/>
        <v>-2.165599994226243E-2</v>
      </c>
      <c r="AH29" s="4">
        <f t="shared" si="14"/>
        <v>-2.2313921056154661E-2</v>
      </c>
      <c r="AI29" s="4">
        <f t="shared" si="15"/>
        <v>0</v>
      </c>
      <c r="AJ29" s="4">
        <f t="shared" si="16"/>
        <v>-9.4241760001780861E-3</v>
      </c>
    </row>
    <row r="30" spans="1:36" x14ac:dyDescent="0.3">
      <c r="A30" s="5"/>
      <c r="B30" t="s">
        <v>5</v>
      </c>
      <c r="C30" t="s">
        <v>6</v>
      </c>
      <c r="D30">
        <v>1242.5</v>
      </c>
      <c r="E30">
        <v>1240.7</v>
      </c>
      <c r="F30" s="2">
        <f>AVERAGE(N30:P30)-AVERAGE(H30:J30)</f>
        <v>13.400000000000006</v>
      </c>
      <c r="H30" s="2">
        <v>131.5</v>
      </c>
      <c r="I30" s="2">
        <v>152.80000000000001</v>
      </c>
      <c r="J30" s="2">
        <v>237</v>
      </c>
      <c r="K30" s="2">
        <v>245.8</v>
      </c>
      <c r="L30" s="2">
        <v>78.599999999999994</v>
      </c>
      <c r="M30" s="2"/>
      <c r="N30" s="2">
        <v>151.80000000000001</v>
      </c>
      <c r="O30" s="2">
        <v>166.5</v>
      </c>
      <c r="P30" s="2">
        <v>243.20000000000002</v>
      </c>
      <c r="Q30" s="2">
        <f t="shared" si="26"/>
        <v>259.20000000000005</v>
      </c>
      <c r="R30" s="2">
        <v>78.599999999999994</v>
      </c>
      <c r="T30" s="3">
        <f t="shared" si="27"/>
        <v>5.3053331772148171</v>
      </c>
      <c r="U30" s="3">
        <f>(167490865*74+18332191731)/(K30*60*60*24*1000)+
(461708357*158.5-59498592482)/(J30*60*60*24*1000)+
(2142949279*265.5-464589396295)/(J30*60*60*24*1000)+
(1610104201.18*338.7-488634555790)/(J30*60*60*24*1000)</f>
        <v>9.9810526062137761</v>
      </c>
      <c r="V30" s="3">
        <f t="shared" si="5"/>
        <v>15.286385783428592</v>
      </c>
      <c r="W30" s="3">
        <f t="shared" si="6"/>
        <v>11.923556752868485</v>
      </c>
      <c r="X30" s="3">
        <f t="shared" si="7"/>
        <v>21.904609359082261</v>
      </c>
      <c r="Y30" s="3"/>
      <c r="Z30" s="3">
        <f>(603665332.6*570-319480101193)/(O30*60*60*24*1000)+
(299664968.16*487-137602559604)/(O30*60*60*24*1000)+
(10.18625)*(O30^(-0.4912))+(43560000*(2.5792*613-1451)/(N30*60*60*24*1000))+(43560000*(9.3248*706-6205.1)/(N30*60*60*24*1000))</f>
        <v>4.8038471399693803</v>
      </c>
      <c r="AA30" s="3">
        <f>(167490865*74+18332191731)/(Q30*60*60*24*1000)+
(461708357*158.5-59498592482)/(P30*60*60*24*1000)+
(2142949279*265.5-464589396295)/(P30*60*60*24*1000)+
(1610104201.18*338.7-488634555790)/(P30*60*60*24*1000)</f>
        <v>9.6886885208283413</v>
      </c>
      <c r="AB30" s="3">
        <f t="shared" si="8"/>
        <v>14.492535660797721</v>
      </c>
      <c r="AC30" s="3">
        <f t="shared" si="9"/>
        <v>11.923556752868485</v>
      </c>
      <c r="AD30" s="3">
        <f t="shared" si="10"/>
        <v>21.612245273696828</v>
      </c>
      <c r="AF30" s="4">
        <f t="shared" si="12"/>
        <v>-9.4524890425205288E-2</v>
      </c>
      <c r="AG30" s="4">
        <f t="shared" si="13"/>
        <v>-2.9291909072137485E-2</v>
      </c>
      <c r="AH30" s="4">
        <f t="shared" si="14"/>
        <v>-5.1931838819052653E-2</v>
      </c>
      <c r="AI30" s="4">
        <f t="shared" si="15"/>
        <v>0</v>
      </c>
      <c r="AJ30" s="4">
        <f t="shared" si="16"/>
        <v>-1.3347149022048673E-2</v>
      </c>
    </row>
  </sheetData>
  <mergeCells count="9">
    <mergeCell ref="A17:A20"/>
    <mergeCell ref="A22:A25"/>
    <mergeCell ref="A27:A30"/>
    <mergeCell ref="A6:M6"/>
    <mergeCell ref="A3:M3"/>
    <mergeCell ref="A4:M4"/>
    <mergeCell ref="A5:M5"/>
    <mergeCell ref="A7:M7"/>
    <mergeCell ref="A12:A13"/>
  </mergeCells>
  <pageMargins left="0.2" right="0" top="0.5" bottom="0.5" header="0.3" footer="0.3"/>
  <pageSetup scale="80" fitToWidth="2" orientation="landscape" horizontalDpi="4294967295" verticalDpi="4294967295" r:id="rId1"/>
  <colBreaks count="2" manualBreakCount="2">
    <brk id="13" min="2" max="29" man="1"/>
    <brk id="30" min="2" max="2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ExampleScenarios</vt:lpstr>
      <vt:lpstr>ExampleScenarios!Print_Area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Noah Campbell</dc:creator>
  <cp:lastModifiedBy>Wright, Lisa S CIV USARMY CENWD (USA)</cp:lastModifiedBy>
  <cp:lastPrinted>2026-04-10T20:02:05Z</cp:lastPrinted>
  <dcterms:created xsi:type="dcterms:W3CDTF">2026-04-07T15:53:38Z</dcterms:created>
  <dcterms:modified xsi:type="dcterms:W3CDTF">2026-04-10T20:34:45Z</dcterms:modified>
</cp:coreProperties>
</file>